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:\2024\Web EO RUK\Financni ukazatele\"/>
    </mc:Choice>
  </mc:AlternateContent>
  <xr:revisionPtr revIDLastSave="0" documentId="13_ncr:1_{8334CE8D-BC6A-48E7-9A2C-C3BEC86F0BB9}" xr6:coauthVersionLast="36" xr6:coauthVersionMax="36" xr10:uidLastSave="{00000000-0000-0000-0000-000000000000}"/>
  <bookViews>
    <workbookView xWindow="0" yWindow="0" windowWidth="23040" windowHeight="8652" activeTab="1" xr2:uid="{00000000-000D-0000-FFFF-FFFF00000000}"/>
  </bookViews>
  <sheets>
    <sheet name="Provozní rozpočet UK 2024" sheetId="2" r:id="rId1"/>
    <sheet name="Skutečnost-plněnírozpočtuUK2024" sheetId="1" r:id="rId2"/>
  </sheets>
  <definedNames>
    <definedName name="_xlnm.Print_Area" localSheetId="0">'Provozní rozpočet UK 2024'!$A$1:$E$39</definedName>
    <definedName name="_xlnm.Print_Area" localSheetId="1">'Skutečnost-plněnírozpočtuUK2024'!$A$1:$E$39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D17" i="1"/>
  <c r="C17" i="1"/>
  <c r="C14" i="1"/>
  <c r="C37" i="1" l="1"/>
  <c r="D37" i="1"/>
  <c r="E32" i="2"/>
  <c r="E33" i="2"/>
  <c r="E34" i="2"/>
  <c r="E35" i="2"/>
  <c r="E36" i="2"/>
  <c r="C29" i="2"/>
  <c r="E29" i="2" s="1"/>
  <c r="D29" i="2"/>
  <c r="D37" i="2"/>
  <c r="C37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32" i="1"/>
  <c r="E33" i="1"/>
  <c r="E34" i="1"/>
  <c r="E35" i="1"/>
  <c r="E3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D29" i="1"/>
  <c r="C29" i="1"/>
  <c r="D39" i="2" l="1"/>
  <c r="E37" i="2"/>
  <c r="D39" i="1"/>
  <c r="E37" i="1"/>
  <c r="E29" i="1"/>
  <c r="C39" i="1"/>
  <c r="E39" i="2"/>
  <c r="C39" i="2"/>
  <c r="E39" i="1" l="1"/>
</calcChain>
</file>

<file path=xl/sharedStrings.xml><?xml version="1.0" encoding="utf-8"?>
<sst xmlns="http://schemas.openxmlformats.org/spreadsheetml/2006/main" count="116" uniqueCount="60">
  <si>
    <t>Příloha č.2</t>
  </si>
  <si>
    <t>Univerzita Karlova celkem</t>
  </si>
  <si>
    <t>tis. Kč</t>
  </si>
  <si>
    <t>Položka rozpočtu</t>
  </si>
  <si>
    <t>Syntetický
účet</t>
  </si>
  <si>
    <t>Hlavní
činnost</t>
  </si>
  <si>
    <t>Doplňková činnost</t>
  </si>
  <si>
    <t>Celkem</t>
  </si>
  <si>
    <t>Náklady</t>
  </si>
  <si>
    <t>Spotřeba materiálu, energie a ost.neskladovatelných dodávek</t>
  </si>
  <si>
    <t>501, 502, 503</t>
  </si>
  <si>
    <t>Prodané zboží</t>
  </si>
  <si>
    <t>Opravy a udržování</t>
  </si>
  <si>
    <t>Náklady na cestovné</t>
  </si>
  <si>
    <t>Náklady na reprezentaci</t>
  </si>
  <si>
    <t>Ostatní služby</t>
  </si>
  <si>
    <t>Změna stavu zásob vlastní činnosti</t>
  </si>
  <si>
    <t>561 až 564</t>
  </si>
  <si>
    <t>Aktivace materiálu, zboží, vnitroslužeb a dlouhodob.majetku</t>
  </si>
  <si>
    <t>571 až 574</t>
  </si>
  <si>
    <t>Mzdové náklady</t>
  </si>
  <si>
    <t>Zákonné sociální pojištění</t>
  </si>
  <si>
    <t>Ostatní sociální náklady a pojištění</t>
  </si>
  <si>
    <t>525 až 528</t>
  </si>
  <si>
    <t>Daně a poplatky</t>
  </si>
  <si>
    <t>53*</t>
  </si>
  <si>
    <t>Smluvní pokuty, úroky z prodlení, ostatní pokuty a penále</t>
  </si>
  <si>
    <t>541, 542</t>
  </si>
  <si>
    <t>Odpis nedobytné pohledávky</t>
  </si>
  <si>
    <t>Jiné ostatní náklady celkem</t>
  </si>
  <si>
    <t>544 až 549</t>
  </si>
  <si>
    <t>Odpisy dlouhodobého majetku</t>
  </si>
  <si>
    <t>Prodaný dlouhodobý majetek</t>
  </si>
  <si>
    <t>Prodané cenné papíry a vklady</t>
  </si>
  <si>
    <t>Prodaný materiál</t>
  </si>
  <si>
    <t>Tvorba a použití rezerv a opravných položek</t>
  </si>
  <si>
    <t>556, 559</t>
  </si>
  <si>
    <t>Poskytnuté a zúčtované příspěvky</t>
  </si>
  <si>
    <t>58*</t>
  </si>
  <si>
    <t>Daň z příjmů</t>
  </si>
  <si>
    <t>59*</t>
  </si>
  <si>
    <t>Náklady celkem</t>
  </si>
  <si>
    <t>Výnosy</t>
  </si>
  <si>
    <t>Provozní dotace</t>
  </si>
  <si>
    <t>Přijaté příspěvky (dary)</t>
  </si>
  <si>
    <t>68*</t>
  </si>
  <si>
    <t>Tržby za vlastní výkony a za zboží</t>
  </si>
  <si>
    <t>60*</t>
  </si>
  <si>
    <t>Ostatní výnosy</t>
  </si>
  <si>
    <t>64*</t>
  </si>
  <si>
    <t>Tržby z prodeje majetku, zúčtování rezerv a opr. položek</t>
  </si>
  <si>
    <t>65*</t>
  </si>
  <si>
    <t>Výnosy celkem</t>
  </si>
  <si>
    <r>
      <t>třída 6</t>
    </r>
    <r>
      <rPr>
        <sz val="11"/>
        <rFont val="Times New Roman"/>
        <family val="1"/>
        <charset val="238"/>
      </rPr>
      <t>*</t>
    </r>
  </si>
  <si>
    <t xml:space="preserve">Hospodářský výsledek </t>
  </si>
  <si>
    <r>
      <t>rozdíl 6</t>
    </r>
    <r>
      <rPr>
        <sz val="11"/>
        <rFont val="Times New Roman"/>
        <family val="1"/>
        <charset val="238"/>
      </rPr>
      <t xml:space="preserve">* - </t>
    </r>
    <r>
      <rPr>
        <b/>
        <sz val="11"/>
        <rFont val="Times New Roman"/>
        <family val="1"/>
        <charset val="238"/>
      </rPr>
      <t>5</t>
    </r>
    <r>
      <rPr>
        <sz val="11"/>
        <rFont val="Times New Roman"/>
        <family val="1"/>
        <charset val="238"/>
      </rPr>
      <t>*</t>
    </r>
  </si>
  <si>
    <t>Příloha č.1</t>
  </si>
  <si>
    <r>
      <t>třída 5</t>
    </r>
    <r>
      <rPr>
        <sz val="11"/>
        <rFont val="Times New Roman"/>
        <family val="1"/>
        <charset val="238"/>
      </rPr>
      <t>*</t>
    </r>
  </si>
  <si>
    <t>Provozní rozpočet na rok 2024</t>
  </si>
  <si>
    <t>Skutečnost 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</si>
</sst>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"/>
    <numFmt numFmtId="165" formatCode="#,##0.000000"/>
  </numFmts>
  <fonts count="11" x14ac:knownFonts="1"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Calibri Light"/>
      <family val="1"/>
      <charset val="238"/>
      <scheme val="maj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0" tint="-0.34998626667073579"/>
      <name val="Times New Roman"/>
      <family val="1"/>
      <charset val="238"/>
    </font>
    <font>
      <sz val="12"/>
      <color rgb="FF00B05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Protection="1"/>
    <xf numFmtId="3" fontId="2" fillId="0" borderId="0" xfId="0" applyNumberFormat="1" applyFont="1" applyProtection="1"/>
    <xf numFmtId="0" fontId="1" fillId="0" borderId="0" xfId="0" applyFont="1" applyBorder="1" applyProtection="1"/>
    <xf numFmtId="0" fontId="5" fillId="0" borderId="0" xfId="0" applyFont="1" applyBorder="1" applyProtection="1"/>
    <xf numFmtId="3" fontId="2" fillId="0" borderId="0" xfId="0" applyNumberFormat="1" applyFont="1" applyBorder="1" applyProtection="1"/>
    <xf numFmtId="0" fontId="2" fillId="0" borderId="7" xfId="0" applyFont="1" applyFill="1" applyBorder="1" applyProtection="1"/>
    <xf numFmtId="0" fontId="5" fillId="0" borderId="2" xfId="0" applyFont="1" applyBorder="1" applyAlignment="1" applyProtection="1">
      <alignment horizontal="center"/>
    </xf>
    <xf numFmtId="3" fontId="2" fillId="2" borderId="8" xfId="0" applyNumberFormat="1" applyFont="1" applyFill="1" applyBorder="1" applyProtection="1">
      <protection locked="0"/>
    </xf>
    <xf numFmtId="3" fontId="2" fillId="2" borderId="2" xfId="0" applyNumberFormat="1" applyFont="1" applyFill="1" applyBorder="1" applyProtection="1">
      <protection locked="0"/>
    </xf>
    <xf numFmtId="3" fontId="2" fillId="0" borderId="9" xfId="0" applyNumberFormat="1" applyFont="1" applyFill="1" applyBorder="1" applyProtection="1"/>
    <xf numFmtId="0" fontId="2" fillId="0" borderId="10" xfId="0" applyFont="1" applyBorder="1" applyProtection="1"/>
    <xf numFmtId="0" fontId="5" fillId="0" borderId="11" xfId="0" applyFont="1" applyBorder="1" applyAlignment="1" applyProtection="1">
      <alignment horizontal="center"/>
    </xf>
    <xf numFmtId="3" fontId="2" fillId="2" borderId="12" xfId="0" applyNumberFormat="1" applyFont="1" applyFill="1" applyBorder="1" applyProtection="1">
      <protection locked="0"/>
    </xf>
    <xf numFmtId="3" fontId="2" fillId="2" borderId="11" xfId="0" applyNumberFormat="1" applyFont="1" applyFill="1" applyBorder="1" applyProtection="1">
      <protection locked="0"/>
    </xf>
    <xf numFmtId="3" fontId="2" fillId="0" borderId="13" xfId="0" applyNumberFormat="1" applyFont="1" applyFill="1" applyBorder="1" applyProtection="1"/>
    <xf numFmtId="0" fontId="1" fillId="0" borderId="16" xfId="0" applyFont="1" applyBorder="1" applyProtection="1"/>
    <xf numFmtId="0" fontId="6" fillId="0" borderId="17" xfId="0" applyFont="1" applyBorder="1" applyAlignment="1" applyProtection="1">
      <alignment horizontal="center"/>
    </xf>
    <xf numFmtId="3" fontId="1" fillId="0" borderId="17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6" fillId="0" borderId="19" xfId="0" applyFont="1" applyBorder="1" applyAlignment="1" applyProtection="1">
      <alignment horizontal="center"/>
    </xf>
    <xf numFmtId="3" fontId="1" fillId="0" borderId="20" xfId="0" applyNumberFormat="1" applyFont="1" applyFill="1" applyBorder="1" applyProtection="1"/>
    <xf numFmtId="3" fontId="1" fillId="0" borderId="21" xfId="0" applyNumberFormat="1" applyFont="1" applyFill="1" applyBorder="1" applyProtection="1"/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8" fillId="0" borderId="0" xfId="0" applyFont="1" applyProtection="1"/>
    <xf numFmtId="3" fontId="9" fillId="0" borderId="0" xfId="0" applyNumberFormat="1" applyFont="1" applyProtection="1"/>
    <xf numFmtId="165" fontId="2" fillId="0" borderId="0" xfId="0" applyNumberFormat="1" applyFont="1" applyProtection="1"/>
    <xf numFmtId="0" fontId="10" fillId="0" borderId="0" xfId="0" applyFont="1" applyProtection="1"/>
    <xf numFmtId="0" fontId="2" fillId="0" borderId="7" xfId="0" applyFont="1" applyBorder="1" applyProtection="1"/>
    <xf numFmtId="3" fontId="9" fillId="2" borderId="12" xfId="0" applyNumberFormat="1" applyFont="1" applyFill="1" applyBorder="1" applyProtection="1">
      <protection locked="0"/>
    </xf>
    <xf numFmtId="0" fontId="2" fillId="0" borderId="14" xfId="0" applyFont="1" applyBorder="1" applyProtection="1"/>
    <xf numFmtId="0" fontId="5" fillId="0" borderId="15" xfId="0" applyFont="1" applyBorder="1" applyAlignment="1" applyProtection="1">
      <alignment horizontal="center"/>
    </xf>
    <xf numFmtId="3" fontId="9" fillId="2" borderId="0" xfId="0" applyNumberFormat="1" applyFont="1" applyFill="1" applyBorder="1" applyProtection="1">
      <protection locked="0"/>
    </xf>
    <xf numFmtId="3" fontId="2" fillId="2" borderId="15" xfId="0" applyNumberFormat="1" applyFont="1" applyFill="1" applyBorder="1" applyProtection="1">
      <protection locked="0"/>
    </xf>
    <xf numFmtId="164" fontId="9" fillId="0" borderId="0" xfId="0" applyNumberFormat="1" applyFont="1" applyBorder="1" applyProtection="1"/>
    <xf numFmtId="3" fontId="9" fillId="0" borderId="0" xfId="0" applyNumberFormat="1" applyFont="1" applyBorder="1" applyProtection="1"/>
    <xf numFmtId="0" fontId="2" fillId="0" borderId="0" xfId="0" applyFont="1" applyBorder="1" applyAlignment="1" applyProtection="1">
      <alignment horizontal="center"/>
    </xf>
    <xf numFmtId="3" fontId="2" fillId="2" borderId="0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zoomScaleNormal="100" workbookViewId="0">
      <pane xSplit="2" ySplit="6" topLeftCell="C27" activePane="bottomRight" state="frozen"/>
      <selection pane="topRight" activeCell="C1" sqref="C1"/>
      <selection pane="bottomLeft" activeCell="A7" sqref="A7"/>
      <selection pane="bottomRight" activeCell="D35" sqref="D35"/>
    </sheetView>
  </sheetViews>
  <sheetFormatPr defaultColWidth="9.109375" defaultRowHeight="15.6" x14ac:dyDescent="0.3"/>
  <cols>
    <col min="1" max="1" width="63.5546875" style="4" customWidth="1"/>
    <col min="2" max="2" width="14.109375" style="4" customWidth="1"/>
    <col min="3" max="5" width="12.6640625" style="4" customWidth="1"/>
    <col min="6" max="16384" width="9.109375" style="4"/>
  </cols>
  <sheetData>
    <row r="1" spans="1:7" ht="17.399999999999999" x14ac:dyDescent="0.3">
      <c r="A1" s="32" t="s">
        <v>58</v>
      </c>
      <c r="B1" s="2"/>
      <c r="C1" s="2"/>
      <c r="D1" s="2"/>
      <c r="E1" s="3" t="s">
        <v>56</v>
      </c>
    </row>
    <row r="2" spans="1:7" ht="26.25" customHeight="1" thickBot="1" x14ac:dyDescent="0.35">
      <c r="A2" s="33" t="s">
        <v>1</v>
      </c>
      <c r="B2" s="6"/>
      <c r="D2" s="7"/>
      <c r="E2" s="3" t="s">
        <v>2</v>
      </c>
      <c r="G2" s="37"/>
    </row>
    <row r="3" spans="1:7" ht="16.649999999999999" customHeight="1" x14ac:dyDescent="0.3">
      <c r="A3" s="48" t="s">
        <v>3</v>
      </c>
      <c r="B3" s="50" t="s">
        <v>4</v>
      </c>
      <c r="C3" s="50" t="s">
        <v>5</v>
      </c>
      <c r="D3" s="50" t="s">
        <v>6</v>
      </c>
      <c r="E3" s="53" t="s">
        <v>7</v>
      </c>
      <c r="G3" s="34"/>
    </row>
    <row r="4" spans="1:7" ht="16.649999999999999" customHeight="1" thickBot="1" x14ac:dyDescent="0.35">
      <c r="A4" s="49"/>
      <c r="B4" s="51"/>
      <c r="C4" s="52"/>
      <c r="D4" s="52"/>
      <c r="E4" s="54"/>
      <c r="G4" s="34"/>
    </row>
    <row r="5" spans="1:7" ht="3.75" customHeight="1" x14ac:dyDescent="0.3"/>
    <row r="6" spans="1:7" s="2" customFormat="1" ht="16.2" thickBot="1" x14ac:dyDescent="0.35">
      <c r="A6" s="12" t="s">
        <v>8</v>
      </c>
      <c r="B6" s="8"/>
      <c r="C6" s="9"/>
      <c r="D6" s="9"/>
      <c r="E6" s="9"/>
    </row>
    <row r="7" spans="1:7" x14ac:dyDescent="0.3">
      <c r="A7" s="38" t="s">
        <v>9</v>
      </c>
      <c r="B7" s="16" t="s">
        <v>10</v>
      </c>
      <c r="C7" s="17">
        <v>1232000</v>
      </c>
      <c r="D7" s="18">
        <v>128000</v>
      </c>
      <c r="E7" s="19">
        <f>SUM(C7:D7)</f>
        <v>1360000</v>
      </c>
    </row>
    <row r="8" spans="1:7" x14ac:dyDescent="0.3">
      <c r="A8" s="20" t="s">
        <v>11</v>
      </c>
      <c r="B8" s="21">
        <v>504</v>
      </c>
      <c r="C8" s="22">
        <v>3500</v>
      </c>
      <c r="D8" s="23">
        <v>26000</v>
      </c>
      <c r="E8" s="24">
        <f>SUM(C8:D8)</f>
        <v>29500</v>
      </c>
    </row>
    <row r="9" spans="1:7" x14ac:dyDescent="0.3">
      <c r="A9" s="20" t="s">
        <v>12</v>
      </c>
      <c r="B9" s="21">
        <v>511</v>
      </c>
      <c r="C9" s="22">
        <v>350000</v>
      </c>
      <c r="D9" s="23">
        <v>12000</v>
      </c>
      <c r="E9" s="24">
        <f t="shared" ref="E9:E28" si="0">SUM(C9:D9)</f>
        <v>362000</v>
      </c>
    </row>
    <row r="10" spans="1:7" x14ac:dyDescent="0.3">
      <c r="A10" s="20" t="s">
        <v>13</v>
      </c>
      <c r="B10" s="21">
        <v>512</v>
      </c>
      <c r="C10" s="22">
        <v>227000</v>
      </c>
      <c r="D10" s="23">
        <v>2000</v>
      </c>
      <c r="E10" s="24">
        <f t="shared" si="0"/>
        <v>229000</v>
      </c>
    </row>
    <row r="11" spans="1:7" x14ac:dyDescent="0.3">
      <c r="A11" s="20" t="s">
        <v>14</v>
      </c>
      <c r="B11" s="21">
        <v>513</v>
      </c>
      <c r="C11" s="22">
        <v>16000</v>
      </c>
      <c r="D11" s="23">
        <v>7000</v>
      </c>
      <c r="E11" s="24">
        <f t="shared" si="0"/>
        <v>23000</v>
      </c>
    </row>
    <row r="12" spans="1:7" x14ac:dyDescent="0.3">
      <c r="A12" s="20" t="s">
        <v>15</v>
      </c>
      <c r="B12" s="21">
        <v>518</v>
      </c>
      <c r="C12" s="22">
        <v>1019000</v>
      </c>
      <c r="D12" s="23">
        <v>69000</v>
      </c>
      <c r="E12" s="24">
        <f t="shared" si="0"/>
        <v>1088000</v>
      </c>
    </row>
    <row r="13" spans="1:7" x14ac:dyDescent="0.3">
      <c r="A13" s="20" t="s">
        <v>16</v>
      </c>
      <c r="B13" s="21" t="s">
        <v>17</v>
      </c>
      <c r="C13" s="22"/>
      <c r="D13" s="23"/>
      <c r="E13" s="24">
        <f t="shared" si="0"/>
        <v>0</v>
      </c>
    </row>
    <row r="14" spans="1:7" x14ac:dyDescent="0.3">
      <c r="A14" s="20" t="s">
        <v>18</v>
      </c>
      <c r="B14" s="21" t="s">
        <v>19</v>
      </c>
      <c r="C14" s="22"/>
      <c r="D14" s="23"/>
      <c r="E14" s="24">
        <f t="shared" si="0"/>
        <v>0</v>
      </c>
    </row>
    <row r="15" spans="1:7" x14ac:dyDescent="0.3">
      <c r="A15" s="20" t="s">
        <v>20</v>
      </c>
      <c r="B15" s="21">
        <v>521</v>
      </c>
      <c r="C15" s="22">
        <v>6408000</v>
      </c>
      <c r="D15" s="23">
        <v>98000</v>
      </c>
      <c r="E15" s="24">
        <f t="shared" si="0"/>
        <v>6506000</v>
      </c>
    </row>
    <row r="16" spans="1:7" x14ac:dyDescent="0.3">
      <c r="A16" s="20" t="s">
        <v>21</v>
      </c>
      <c r="B16" s="21">
        <v>524</v>
      </c>
      <c r="C16" s="22">
        <v>2076000</v>
      </c>
      <c r="D16" s="23">
        <v>29000</v>
      </c>
      <c r="E16" s="24">
        <f t="shared" si="0"/>
        <v>2105000</v>
      </c>
    </row>
    <row r="17" spans="1:5" x14ac:dyDescent="0.3">
      <c r="A17" s="20" t="s">
        <v>22</v>
      </c>
      <c r="B17" s="21" t="s">
        <v>23</v>
      </c>
      <c r="C17" s="22">
        <v>272000</v>
      </c>
      <c r="D17" s="23">
        <v>3000</v>
      </c>
      <c r="E17" s="24">
        <f t="shared" si="0"/>
        <v>275000</v>
      </c>
    </row>
    <row r="18" spans="1:5" x14ac:dyDescent="0.3">
      <c r="A18" s="20" t="s">
        <v>24</v>
      </c>
      <c r="B18" s="21" t="s">
        <v>25</v>
      </c>
      <c r="C18" s="22">
        <v>1500</v>
      </c>
      <c r="D18" s="23">
        <v>1000</v>
      </c>
      <c r="E18" s="24">
        <f t="shared" si="0"/>
        <v>2500</v>
      </c>
    </row>
    <row r="19" spans="1:5" x14ac:dyDescent="0.3">
      <c r="A19" s="20" t="s">
        <v>26</v>
      </c>
      <c r="B19" s="21" t="s">
        <v>27</v>
      </c>
      <c r="C19" s="39"/>
      <c r="D19" s="23"/>
      <c r="E19" s="24">
        <f t="shared" si="0"/>
        <v>0</v>
      </c>
    </row>
    <row r="20" spans="1:5" x14ac:dyDescent="0.3">
      <c r="A20" s="20" t="s">
        <v>28</v>
      </c>
      <c r="B20" s="21">
        <v>543</v>
      </c>
      <c r="C20" s="39"/>
      <c r="D20" s="23"/>
      <c r="E20" s="24">
        <f>SUM(C20:D20)</f>
        <v>0</v>
      </c>
    </row>
    <row r="21" spans="1:5" x14ac:dyDescent="0.3">
      <c r="A21" s="20" t="s">
        <v>29</v>
      </c>
      <c r="B21" s="21" t="s">
        <v>30</v>
      </c>
      <c r="C21" s="22">
        <v>2352438</v>
      </c>
      <c r="D21" s="23">
        <v>45000</v>
      </c>
      <c r="E21" s="24">
        <f>SUM(C21:D21)</f>
        <v>2397438</v>
      </c>
    </row>
    <row r="22" spans="1:5" x14ac:dyDescent="0.3">
      <c r="A22" s="20" t="s">
        <v>31</v>
      </c>
      <c r="B22" s="21">
        <v>551</v>
      </c>
      <c r="C22" s="22">
        <v>1062000</v>
      </c>
      <c r="D22" s="23">
        <v>15000</v>
      </c>
      <c r="E22" s="24">
        <f>SUM(C22:D22)</f>
        <v>1077000</v>
      </c>
    </row>
    <row r="23" spans="1:5" x14ac:dyDescent="0.3">
      <c r="A23" s="20" t="s">
        <v>32</v>
      </c>
      <c r="B23" s="21">
        <v>552</v>
      </c>
      <c r="C23" s="39"/>
      <c r="D23" s="23"/>
      <c r="E23" s="24">
        <f>SUM(C23:D23)</f>
        <v>0</v>
      </c>
    </row>
    <row r="24" spans="1:5" x14ac:dyDescent="0.3">
      <c r="A24" s="40" t="s">
        <v>33</v>
      </c>
      <c r="B24" s="41">
        <v>553</v>
      </c>
      <c r="C24" s="42"/>
      <c r="D24" s="43"/>
      <c r="E24" s="24">
        <f t="shared" si="0"/>
        <v>0</v>
      </c>
    </row>
    <row r="25" spans="1:5" x14ac:dyDescent="0.3">
      <c r="A25" s="20" t="s">
        <v>34</v>
      </c>
      <c r="B25" s="21">
        <v>554</v>
      </c>
      <c r="C25" s="39"/>
      <c r="D25" s="23"/>
      <c r="E25" s="24">
        <f t="shared" si="0"/>
        <v>0</v>
      </c>
    </row>
    <row r="26" spans="1:5" x14ac:dyDescent="0.3">
      <c r="A26" s="40" t="s">
        <v>35</v>
      </c>
      <c r="B26" s="41" t="s">
        <v>36</v>
      </c>
      <c r="C26" s="42"/>
      <c r="D26" s="43"/>
      <c r="E26" s="24">
        <f>SUM(C26:D26)</f>
        <v>0</v>
      </c>
    </row>
    <row r="27" spans="1:5" x14ac:dyDescent="0.3">
      <c r="A27" s="20" t="s">
        <v>37</v>
      </c>
      <c r="B27" s="21" t="s">
        <v>38</v>
      </c>
      <c r="C27" s="39"/>
      <c r="D27" s="23"/>
      <c r="E27" s="24">
        <f t="shared" si="0"/>
        <v>0</v>
      </c>
    </row>
    <row r="28" spans="1:5" ht="16.2" thickBot="1" x14ac:dyDescent="0.35">
      <c r="A28" s="20" t="s">
        <v>39</v>
      </c>
      <c r="B28" s="21" t="s">
        <v>40</v>
      </c>
      <c r="C28" s="39"/>
      <c r="D28" s="23"/>
      <c r="E28" s="24">
        <f t="shared" si="0"/>
        <v>0</v>
      </c>
    </row>
    <row r="29" spans="1:5" ht="16.2" thickBot="1" x14ac:dyDescent="0.35">
      <c r="A29" s="25" t="s">
        <v>41</v>
      </c>
      <c r="B29" s="26" t="s">
        <v>57</v>
      </c>
      <c r="C29" s="27">
        <f>SUM(C7:C20,C21:C28)</f>
        <v>15019438</v>
      </c>
      <c r="D29" s="27">
        <f>SUM(D7:D20,D21:D28)</f>
        <v>435000</v>
      </c>
      <c r="E29" s="28">
        <f>SUM(C29:D29)</f>
        <v>15454438</v>
      </c>
    </row>
    <row r="30" spans="1:5" ht="3.75" customHeight="1" x14ac:dyDescent="0.3">
      <c r="B30" s="10"/>
      <c r="C30" s="35"/>
      <c r="D30" s="35"/>
      <c r="E30" s="11"/>
    </row>
    <row r="31" spans="1:5" ht="16.2" thickBot="1" x14ac:dyDescent="0.35">
      <c r="A31" s="12" t="s">
        <v>42</v>
      </c>
      <c r="B31" s="13"/>
      <c r="C31" s="44"/>
      <c r="D31" s="45"/>
      <c r="E31" s="14"/>
    </row>
    <row r="32" spans="1:5" x14ac:dyDescent="0.3">
      <c r="A32" s="15" t="s">
        <v>43</v>
      </c>
      <c r="B32" s="16">
        <v>691</v>
      </c>
      <c r="C32" s="17">
        <v>10158438</v>
      </c>
      <c r="D32" s="18">
        <v>0</v>
      </c>
      <c r="E32" s="19">
        <f>SUM(C32:D32)</f>
        <v>10158438</v>
      </c>
    </row>
    <row r="33" spans="1:5" x14ac:dyDescent="0.3">
      <c r="A33" s="20" t="s">
        <v>44</v>
      </c>
      <c r="B33" s="21" t="s">
        <v>45</v>
      </c>
      <c r="C33" s="22">
        <v>1000</v>
      </c>
      <c r="D33" s="23">
        <v>0</v>
      </c>
      <c r="E33" s="24">
        <f>SUM(C33:D33)</f>
        <v>1000</v>
      </c>
    </row>
    <row r="34" spans="1:5" x14ac:dyDescent="0.3">
      <c r="A34" s="20" t="s">
        <v>46</v>
      </c>
      <c r="B34" s="21" t="s">
        <v>47</v>
      </c>
      <c r="C34" s="22">
        <v>1945000</v>
      </c>
      <c r="D34" s="23">
        <v>440000</v>
      </c>
      <c r="E34" s="24">
        <f>SUM(C34:D34)</f>
        <v>2385000</v>
      </c>
    </row>
    <row r="35" spans="1:5" x14ac:dyDescent="0.3">
      <c r="A35" s="20" t="s">
        <v>48</v>
      </c>
      <c r="B35" s="21" t="s">
        <v>49</v>
      </c>
      <c r="C35" s="22">
        <v>2915000</v>
      </c>
      <c r="D35" s="23">
        <v>30000</v>
      </c>
      <c r="E35" s="24">
        <f>SUM(C35:D35)</f>
        <v>2945000</v>
      </c>
    </row>
    <row r="36" spans="1:5" ht="16.2" thickBot="1" x14ac:dyDescent="0.35">
      <c r="A36" s="20" t="s">
        <v>50</v>
      </c>
      <c r="B36" s="21" t="s">
        <v>51</v>
      </c>
      <c r="C36" s="39"/>
      <c r="D36" s="23"/>
      <c r="E36" s="24">
        <f>SUM(C36:D36)</f>
        <v>0</v>
      </c>
    </row>
    <row r="37" spans="1:5" ht="16.2" thickBot="1" x14ac:dyDescent="0.35">
      <c r="A37" s="25" t="s">
        <v>52</v>
      </c>
      <c r="B37" s="26" t="s">
        <v>53</v>
      </c>
      <c r="C37" s="27">
        <f>SUM(C32:C36)</f>
        <v>15019438</v>
      </c>
      <c r="D37" s="27">
        <f>SUM(D32:D36)</f>
        <v>470000</v>
      </c>
      <c r="E37" s="28">
        <f>SUM(E32:E36)</f>
        <v>15489438</v>
      </c>
    </row>
    <row r="38" spans="1:5" ht="10.5" customHeight="1" thickBot="1" x14ac:dyDescent="0.35">
      <c r="B38" s="10"/>
      <c r="C38" s="35"/>
      <c r="D38" s="35"/>
      <c r="E38" s="11"/>
    </row>
    <row r="39" spans="1:5" ht="16.2" thickBot="1" x14ac:dyDescent="0.35">
      <c r="A39" s="25" t="s">
        <v>54</v>
      </c>
      <c r="B39" s="29" t="s">
        <v>55</v>
      </c>
      <c r="C39" s="30">
        <f>C37-C29</f>
        <v>0</v>
      </c>
      <c r="D39" s="30">
        <f>D37-D29</f>
        <v>35000</v>
      </c>
      <c r="E39" s="31">
        <f>E37-E29</f>
        <v>35000</v>
      </c>
    </row>
    <row r="40" spans="1:5" ht="3.75" customHeight="1" x14ac:dyDescent="0.3">
      <c r="C40" s="11"/>
      <c r="D40" s="11"/>
      <c r="E40" s="11"/>
    </row>
    <row r="42" spans="1:5" x14ac:dyDescent="0.3">
      <c r="A42" s="1"/>
      <c r="C42" s="11"/>
    </row>
  </sheetData>
  <mergeCells count="5">
    <mergeCell ref="A3:A4"/>
    <mergeCell ref="B3:B4"/>
    <mergeCell ref="C3:C4"/>
    <mergeCell ref="D3:D4"/>
    <mergeCell ref="E3:E4"/>
  </mergeCells>
  <pageMargins left="0.62992125984251968" right="0.47244094488188981" top="0.51181102362204722" bottom="0.55118110236220474" header="0.35433070866141736" footer="0.27559055118110237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3"/>
  <sheetViews>
    <sheetView tabSelected="1" zoomScaleNormal="100" workbookViewId="0">
      <pane xSplit="2" ySplit="6" topLeftCell="C27" activePane="bottomRight" state="frozen"/>
      <selection pane="topRight" activeCell="C1" sqref="C1"/>
      <selection pane="bottomLeft" activeCell="A7" sqref="A7"/>
      <selection pane="bottomRight" activeCell="D37" sqref="D37"/>
    </sheetView>
  </sheetViews>
  <sheetFormatPr defaultColWidth="9.109375" defaultRowHeight="15.6" x14ac:dyDescent="0.3"/>
  <cols>
    <col min="1" max="1" width="63.5546875" style="4" customWidth="1"/>
    <col min="2" max="2" width="14.109375" style="4" customWidth="1"/>
    <col min="3" max="5" width="12.6640625" style="4" customWidth="1"/>
    <col min="6" max="16384" width="9.109375" style="4"/>
  </cols>
  <sheetData>
    <row r="1" spans="1:7" x14ac:dyDescent="0.3">
      <c r="A1" s="1" t="s">
        <v>59</v>
      </c>
      <c r="B1" s="2"/>
      <c r="C1" s="2"/>
      <c r="D1" s="2"/>
      <c r="E1" s="3" t="s">
        <v>0</v>
      </c>
    </row>
    <row r="2" spans="1:7" ht="26.25" customHeight="1" thickBot="1" x14ac:dyDescent="0.35">
      <c r="A2" s="5" t="s">
        <v>1</v>
      </c>
      <c r="B2" s="6"/>
      <c r="C2" s="2"/>
      <c r="D2" s="7"/>
      <c r="E2" s="3" t="s">
        <v>2</v>
      </c>
      <c r="G2" s="34"/>
    </row>
    <row r="3" spans="1:7" ht="16.649999999999999" customHeight="1" x14ac:dyDescent="0.3">
      <c r="A3" s="48" t="s">
        <v>3</v>
      </c>
      <c r="B3" s="50" t="s">
        <v>4</v>
      </c>
      <c r="C3" s="50" t="s">
        <v>5</v>
      </c>
      <c r="D3" s="50" t="s">
        <v>6</v>
      </c>
      <c r="E3" s="53" t="s">
        <v>7</v>
      </c>
    </row>
    <row r="4" spans="1:7" ht="16.649999999999999" customHeight="1" thickBot="1" x14ac:dyDescent="0.35">
      <c r="A4" s="49"/>
      <c r="B4" s="51"/>
      <c r="C4" s="52"/>
      <c r="D4" s="52"/>
      <c r="E4" s="54"/>
    </row>
    <row r="5" spans="1:7" ht="3.75" customHeight="1" x14ac:dyDescent="0.3"/>
    <row r="6" spans="1:7" s="2" customFormat="1" ht="16.2" thickBot="1" x14ac:dyDescent="0.35">
      <c r="A6" s="12" t="s">
        <v>8</v>
      </c>
      <c r="B6" s="46"/>
    </row>
    <row r="7" spans="1:7" x14ac:dyDescent="0.3">
      <c r="A7" s="38" t="s">
        <v>9</v>
      </c>
      <c r="B7" s="16" t="s">
        <v>10</v>
      </c>
      <c r="C7" s="17">
        <v>1130963</v>
      </c>
      <c r="D7" s="18">
        <v>98491</v>
      </c>
      <c r="E7" s="19">
        <f>SUM(C7:D7)</f>
        <v>1229454</v>
      </c>
    </row>
    <row r="8" spans="1:7" x14ac:dyDescent="0.3">
      <c r="A8" s="20" t="s">
        <v>11</v>
      </c>
      <c r="B8" s="21">
        <v>504</v>
      </c>
      <c r="C8" s="22">
        <v>13959</v>
      </c>
      <c r="D8" s="23">
        <v>26190</v>
      </c>
      <c r="E8" s="24">
        <f>SUM(C8:D8)</f>
        <v>40149</v>
      </c>
    </row>
    <row r="9" spans="1:7" x14ac:dyDescent="0.3">
      <c r="A9" s="20" t="s">
        <v>12</v>
      </c>
      <c r="B9" s="21">
        <v>511</v>
      </c>
      <c r="C9" s="22">
        <v>338671</v>
      </c>
      <c r="D9" s="23">
        <v>20434</v>
      </c>
      <c r="E9" s="24">
        <f t="shared" ref="E9:E28" si="0">SUM(C9:D9)</f>
        <v>359105</v>
      </c>
    </row>
    <row r="10" spans="1:7" x14ac:dyDescent="0.3">
      <c r="A10" s="20" t="s">
        <v>13</v>
      </c>
      <c r="B10" s="21">
        <v>512</v>
      </c>
      <c r="C10" s="22">
        <v>225125</v>
      </c>
      <c r="D10" s="23">
        <v>1831</v>
      </c>
      <c r="E10" s="24">
        <f t="shared" si="0"/>
        <v>226956</v>
      </c>
    </row>
    <row r="11" spans="1:7" x14ac:dyDescent="0.3">
      <c r="A11" s="20" t="s">
        <v>14</v>
      </c>
      <c r="B11" s="21">
        <v>513</v>
      </c>
      <c r="C11" s="22">
        <v>18780</v>
      </c>
      <c r="D11" s="23">
        <v>8762</v>
      </c>
      <c r="E11" s="24">
        <f t="shared" si="0"/>
        <v>27542</v>
      </c>
    </row>
    <row r="12" spans="1:7" x14ac:dyDescent="0.3">
      <c r="A12" s="20" t="s">
        <v>15</v>
      </c>
      <c r="B12" s="21">
        <v>518</v>
      </c>
      <c r="C12" s="22">
        <v>1033839</v>
      </c>
      <c r="D12" s="23">
        <v>54750</v>
      </c>
      <c r="E12" s="24">
        <f t="shared" si="0"/>
        <v>1088589</v>
      </c>
    </row>
    <row r="13" spans="1:7" x14ac:dyDescent="0.3">
      <c r="A13" s="20" t="s">
        <v>16</v>
      </c>
      <c r="B13" s="21" t="s">
        <v>17</v>
      </c>
      <c r="C13" s="22">
        <v>-11088</v>
      </c>
      <c r="D13" s="23">
        <v>0</v>
      </c>
      <c r="E13" s="24">
        <f t="shared" si="0"/>
        <v>-11088</v>
      </c>
    </row>
    <row r="14" spans="1:7" x14ac:dyDescent="0.3">
      <c r="A14" s="20" t="s">
        <v>18</v>
      </c>
      <c r="B14" s="21" t="s">
        <v>19</v>
      </c>
      <c r="C14" s="22">
        <f>-3886-274</f>
        <v>-4160</v>
      </c>
      <c r="D14" s="23">
        <v>0</v>
      </c>
      <c r="E14" s="24">
        <f t="shared" si="0"/>
        <v>-4160</v>
      </c>
    </row>
    <row r="15" spans="1:7" x14ac:dyDescent="0.3">
      <c r="A15" s="20" t="s">
        <v>20</v>
      </c>
      <c r="B15" s="21">
        <v>521</v>
      </c>
      <c r="C15" s="22">
        <v>6515404</v>
      </c>
      <c r="D15" s="23">
        <v>106567</v>
      </c>
      <c r="E15" s="24">
        <f t="shared" si="0"/>
        <v>6621971</v>
      </c>
    </row>
    <row r="16" spans="1:7" x14ac:dyDescent="0.3">
      <c r="A16" s="20" t="s">
        <v>21</v>
      </c>
      <c r="B16" s="21">
        <v>524</v>
      </c>
      <c r="C16" s="22">
        <v>2124254</v>
      </c>
      <c r="D16" s="23">
        <v>32088</v>
      </c>
      <c r="E16" s="24">
        <f t="shared" si="0"/>
        <v>2156342</v>
      </c>
    </row>
    <row r="17" spans="1:5" x14ac:dyDescent="0.3">
      <c r="A17" s="20" t="s">
        <v>22</v>
      </c>
      <c r="B17" s="21" t="s">
        <v>23</v>
      </c>
      <c r="C17" s="22">
        <f>141917+95628</f>
        <v>237545</v>
      </c>
      <c r="D17" s="23">
        <f>3736+400</f>
        <v>4136</v>
      </c>
      <c r="E17" s="24">
        <f t="shared" si="0"/>
        <v>241681</v>
      </c>
    </row>
    <row r="18" spans="1:5" x14ac:dyDescent="0.3">
      <c r="A18" s="20" t="s">
        <v>24</v>
      </c>
      <c r="B18" s="21" t="s">
        <v>25</v>
      </c>
      <c r="C18" s="22">
        <v>1658</v>
      </c>
      <c r="D18" s="23">
        <v>1108</v>
      </c>
      <c r="E18" s="24">
        <f t="shared" si="0"/>
        <v>2766</v>
      </c>
    </row>
    <row r="19" spans="1:5" x14ac:dyDescent="0.3">
      <c r="A19" s="20" t="s">
        <v>26</v>
      </c>
      <c r="B19" s="21" t="s">
        <v>27</v>
      </c>
      <c r="C19" s="22">
        <v>313</v>
      </c>
      <c r="D19" s="23">
        <v>179</v>
      </c>
      <c r="E19" s="24">
        <f t="shared" si="0"/>
        <v>492</v>
      </c>
    </row>
    <row r="20" spans="1:5" x14ac:dyDescent="0.3">
      <c r="A20" s="20" t="s">
        <v>28</v>
      </c>
      <c r="B20" s="21">
        <v>543</v>
      </c>
      <c r="C20" s="22">
        <v>6708</v>
      </c>
      <c r="D20" s="23">
        <v>196</v>
      </c>
      <c r="E20" s="24">
        <f>SUM(C20:D20)</f>
        <v>6904</v>
      </c>
    </row>
    <row r="21" spans="1:5" x14ac:dyDescent="0.3">
      <c r="A21" s="20" t="s">
        <v>29</v>
      </c>
      <c r="B21" s="21" t="s">
        <v>30</v>
      </c>
      <c r="C21" s="22">
        <f>2180041-C19-C20</f>
        <v>2173020</v>
      </c>
      <c r="D21" s="23">
        <f>38166-D20-D19</f>
        <v>37791</v>
      </c>
      <c r="E21" s="24">
        <f>SUM(C21:D21)</f>
        <v>2210811</v>
      </c>
    </row>
    <row r="22" spans="1:5" x14ac:dyDescent="0.3">
      <c r="A22" s="20" t="s">
        <v>31</v>
      </c>
      <c r="B22" s="21">
        <v>551</v>
      </c>
      <c r="C22" s="22">
        <v>1039388</v>
      </c>
      <c r="D22" s="23">
        <v>989</v>
      </c>
      <c r="E22" s="24">
        <f>SUM(C22:D22)</f>
        <v>1040377</v>
      </c>
    </row>
    <row r="23" spans="1:5" x14ac:dyDescent="0.3">
      <c r="A23" s="20" t="s">
        <v>32</v>
      </c>
      <c r="B23" s="21">
        <v>552</v>
      </c>
      <c r="C23" s="22">
        <v>20130</v>
      </c>
      <c r="D23" s="23">
        <v>0</v>
      </c>
      <c r="E23" s="24">
        <f>SUM(C23:D23)</f>
        <v>20130</v>
      </c>
    </row>
    <row r="24" spans="1:5" x14ac:dyDescent="0.3">
      <c r="A24" s="40" t="s">
        <v>33</v>
      </c>
      <c r="B24" s="41">
        <v>553</v>
      </c>
      <c r="C24" s="47">
        <v>0</v>
      </c>
      <c r="D24" s="43">
        <v>0</v>
      </c>
      <c r="E24" s="24">
        <f t="shared" si="0"/>
        <v>0</v>
      </c>
    </row>
    <row r="25" spans="1:5" x14ac:dyDescent="0.3">
      <c r="A25" s="20" t="s">
        <v>34</v>
      </c>
      <c r="B25" s="21">
        <v>554</v>
      </c>
      <c r="C25" s="22">
        <v>190</v>
      </c>
      <c r="D25" s="23">
        <v>455</v>
      </c>
      <c r="E25" s="24">
        <f t="shared" si="0"/>
        <v>645</v>
      </c>
    </row>
    <row r="26" spans="1:5" x14ac:dyDescent="0.3">
      <c r="A26" s="40" t="s">
        <v>35</v>
      </c>
      <c r="B26" s="41" t="s">
        <v>36</v>
      </c>
      <c r="C26" s="47">
        <v>-30494</v>
      </c>
      <c r="D26" s="43">
        <v>-914</v>
      </c>
      <c r="E26" s="24">
        <f>SUM(C26:D26)</f>
        <v>-31408</v>
      </c>
    </row>
    <row r="27" spans="1:5" x14ac:dyDescent="0.3">
      <c r="A27" s="20" t="s">
        <v>37</v>
      </c>
      <c r="B27" s="21" t="s">
        <v>38</v>
      </c>
      <c r="C27" s="22"/>
      <c r="D27" s="23"/>
      <c r="E27" s="24">
        <f t="shared" si="0"/>
        <v>0</v>
      </c>
    </row>
    <row r="28" spans="1:5" ht="16.2" thickBot="1" x14ac:dyDescent="0.35">
      <c r="A28" s="20" t="s">
        <v>39</v>
      </c>
      <c r="B28" s="21" t="s">
        <v>40</v>
      </c>
      <c r="C28" s="22">
        <v>1694</v>
      </c>
      <c r="D28" s="23">
        <v>6408</v>
      </c>
      <c r="E28" s="24">
        <f t="shared" si="0"/>
        <v>8102</v>
      </c>
    </row>
    <row r="29" spans="1:5" ht="16.2" thickBot="1" x14ac:dyDescent="0.35">
      <c r="A29" s="25" t="s">
        <v>41</v>
      </c>
      <c r="B29" s="26" t="s">
        <v>57</v>
      </c>
      <c r="C29" s="27">
        <f>SUM(C7:C20,C21:C28)</f>
        <v>14835899</v>
      </c>
      <c r="D29" s="27">
        <f>SUM(D7:D20,D21:D28)</f>
        <v>399461</v>
      </c>
      <c r="E29" s="28">
        <f>SUM(E7:E20,E21:E28)</f>
        <v>15235360</v>
      </c>
    </row>
    <row r="30" spans="1:5" ht="3.75" customHeight="1" x14ac:dyDescent="0.3">
      <c r="B30" s="10"/>
      <c r="C30" s="11"/>
      <c r="D30" s="11"/>
      <c r="E30" s="11"/>
    </row>
    <row r="31" spans="1:5" ht="16.2" thickBot="1" x14ac:dyDescent="0.35">
      <c r="A31" s="12" t="s">
        <v>42</v>
      </c>
      <c r="B31" s="13"/>
      <c r="C31" s="14"/>
      <c r="D31" s="14"/>
      <c r="E31" s="14"/>
    </row>
    <row r="32" spans="1:5" x14ac:dyDescent="0.3">
      <c r="A32" s="15" t="s">
        <v>43</v>
      </c>
      <c r="B32" s="16">
        <v>691</v>
      </c>
      <c r="C32" s="17">
        <v>9913953</v>
      </c>
      <c r="D32" s="18">
        <v>0</v>
      </c>
      <c r="E32" s="19">
        <f>SUM(C32:D32)</f>
        <v>9913953</v>
      </c>
    </row>
    <row r="33" spans="1:5" x14ac:dyDescent="0.3">
      <c r="A33" s="20" t="s">
        <v>44</v>
      </c>
      <c r="B33" s="21" t="s">
        <v>45</v>
      </c>
      <c r="C33" s="22">
        <v>2067</v>
      </c>
      <c r="D33" s="23">
        <v>0</v>
      </c>
      <c r="E33" s="24">
        <f>SUM(C33:D33)</f>
        <v>2067</v>
      </c>
    </row>
    <row r="34" spans="1:5" x14ac:dyDescent="0.3">
      <c r="A34" s="20" t="s">
        <v>46</v>
      </c>
      <c r="B34" s="21" t="s">
        <v>47</v>
      </c>
      <c r="C34" s="22">
        <v>2049117</v>
      </c>
      <c r="D34" s="23">
        <v>464670</v>
      </c>
      <c r="E34" s="24">
        <f>SUM(C34:D34)</f>
        <v>2513787</v>
      </c>
    </row>
    <row r="35" spans="1:5" x14ac:dyDescent="0.3">
      <c r="A35" s="20" t="s">
        <v>48</v>
      </c>
      <c r="B35" s="21" t="s">
        <v>49</v>
      </c>
      <c r="C35" s="22">
        <v>2849468</v>
      </c>
      <c r="D35" s="23">
        <v>35159</v>
      </c>
      <c r="E35" s="24">
        <f>SUM(C35:D35)</f>
        <v>2884627</v>
      </c>
    </row>
    <row r="36" spans="1:5" ht="16.2" thickBot="1" x14ac:dyDescent="0.35">
      <c r="A36" s="20" t="s">
        <v>50</v>
      </c>
      <c r="B36" s="21" t="s">
        <v>51</v>
      </c>
      <c r="C36" s="22">
        <v>402</v>
      </c>
      <c r="D36" s="23">
        <v>474</v>
      </c>
      <c r="E36" s="24">
        <f>SUM(C36:D36)</f>
        <v>876</v>
      </c>
    </row>
    <row r="37" spans="1:5" ht="16.2" thickBot="1" x14ac:dyDescent="0.35">
      <c r="A37" s="25" t="s">
        <v>52</v>
      </c>
      <c r="B37" s="26" t="s">
        <v>53</v>
      </c>
      <c r="C37" s="27">
        <f>SUM(C32:C36)</f>
        <v>14815007</v>
      </c>
      <c r="D37" s="27">
        <f>SUM(D32:D36)</f>
        <v>500303</v>
      </c>
      <c r="E37" s="28">
        <f>SUM(E32:E36)</f>
        <v>15315310</v>
      </c>
    </row>
    <row r="38" spans="1:5" ht="10.5" customHeight="1" thickBot="1" x14ac:dyDescent="0.35">
      <c r="B38" s="10"/>
      <c r="C38" s="11"/>
      <c r="D38" s="11"/>
      <c r="E38" s="11"/>
    </row>
    <row r="39" spans="1:5" ht="16.2" thickBot="1" x14ac:dyDescent="0.35">
      <c r="A39" s="25" t="s">
        <v>54</v>
      </c>
      <c r="B39" s="29" t="s">
        <v>55</v>
      </c>
      <c r="C39" s="30">
        <f>C37-C29</f>
        <v>-20892</v>
      </c>
      <c r="D39" s="30">
        <f>D37-D29</f>
        <v>100842</v>
      </c>
      <c r="E39" s="31">
        <f>E37-E29</f>
        <v>79950</v>
      </c>
    </row>
    <row r="40" spans="1:5" ht="3.75" customHeight="1" x14ac:dyDescent="0.3">
      <c r="C40" s="11"/>
      <c r="D40" s="11"/>
      <c r="E40" s="11"/>
    </row>
    <row r="42" spans="1:5" x14ac:dyDescent="0.3">
      <c r="A42" s="1"/>
      <c r="C42" s="11"/>
    </row>
    <row r="43" spans="1:5" x14ac:dyDescent="0.3">
      <c r="C43" s="36"/>
      <c r="D43" s="36"/>
      <c r="E43" s="36"/>
    </row>
  </sheetData>
  <mergeCells count="5">
    <mergeCell ref="A3:A4"/>
    <mergeCell ref="B3:B4"/>
    <mergeCell ref="C3:C4"/>
    <mergeCell ref="D3:D4"/>
    <mergeCell ref="E3:E4"/>
  </mergeCells>
  <pageMargins left="0.62992125984251968" right="0.47244094488188981" top="0.51181102362204722" bottom="0.55118110236220474" header="0.35433070866141736" footer="0.27559055118110237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Provozní rozpočet UK 2024</vt:lpstr>
      <vt:lpstr>Skutečnost-plněnírozpočtuUK2024</vt:lpstr>
      <vt:lpstr>'Provozní rozpočet UK 2024'!Oblast_tisku</vt:lpstr>
      <vt:lpstr>'Skutečnost-plněnírozpočtuUK2024'!Oblast_tisku</vt:lpstr>
    </vt:vector>
  </TitlesOfParts>
  <Company>Univerzita Karlova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Hochmann Libor</dc:creator>
  <cp:lastModifiedBy>Libor Hochmann</cp:lastModifiedBy>
  <cp:lastPrinted>2025-03-13T16:11:42Z</cp:lastPrinted>
  <dcterms:created xsi:type="dcterms:W3CDTF">2021-03-11T08:48:18Z</dcterms:created>
  <dcterms:modified xsi:type="dcterms:W3CDTF">2025-03-13T16:25:59Z</dcterms:modified>
</cp:coreProperties>
</file>